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lestegunderson/Desktop/"/>
    </mc:Choice>
  </mc:AlternateContent>
  <xr:revisionPtr revIDLastSave="0" documentId="13_ncr:1_{B5CC2668-505B-2A4C-9DD9-0FB30FB22FC3}" xr6:coauthVersionLast="45" xr6:coauthVersionMax="47" xr10:uidLastSave="{00000000-0000-0000-0000-000000000000}"/>
  <bookViews>
    <workbookView xWindow="240" yWindow="460" windowWidth="28420" windowHeight="16280" xr2:uid="{00000000-000D-0000-FFFF-FFFF00000000}"/>
  </bookViews>
  <sheets>
    <sheet name="GI Design Fields+Capture Goa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0" i="1"/>
  <c r="E12" i="1"/>
  <c r="E11" i="1"/>
  <c r="C5" i="1"/>
  <c r="B5" i="1"/>
  <c r="E14" i="1"/>
  <c r="E6" i="1"/>
  <c r="E5" i="1"/>
  <c r="E4" i="1"/>
  <c r="E3" i="1"/>
  <c r="E9" i="1"/>
  <c r="E8" i="1"/>
  <c r="E7" i="1"/>
</calcChain>
</file>

<file path=xl/sharedStrings.xml><?xml version="1.0" encoding="utf-8"?>
<sst xmlns="http://schemas.openxmlformats.org/spreadsheetml/2006/main" count="33" uniqueCount="31">
  <si>
    <t>Site Information</t>
  </si>
  <si>
    <t>Green Infrastructure Practice Design Fields</t>
  </si>
  <si>
    <t>Rainfall Event (inches)</t>
  </si>
  <si>
    <t>Impermeable Area of Site (SF)*</t>
  </si>
  <si>
    <t>Impermeable Area of Sewershed (SF)*</t>
  </si>
  <si>
    <t>Polygon Green Infrastructure Practice</t>
  </si>
  <si>
    <t>Design Field 1: Stormwater Managed (gallons/SF)**</t>
  </si>
  <si>
    <t>Design Field 2: Total cost ($/SF)</t>
  </si>
  <si>
    <t>Design Field 3: Annual maintenance cost ($/SF/year)</t>
  </si>
  <si>
    <t>[enter # here]</t>
  </si>
  <si>
    <t>Bioswale</t>
  </si>
  <si>
    <t>Site Capture Goal
(gallons)</t>
  </si>
  <si>
    <t>Sewershed Capture Goal (gallons)</t>
  </si>
  <si>
    <t>Constructed Wetland</t>
  </si>
  <si>
    <t>Native Landscaping</t>
  </si>
  <si>
    <t>Rain Garden</t>
  </si>
  <si>
    <t>Extensive Green Roof</t>
  </si>
  <si>
    <t>Intensive Green Roof</t>
  </si>
  <si>
    <t>Permeable Interlocking Concrete Pavement</t>
  </si>
  <si>
    <t>Pervious Concrete</t>
  </si>
  <si>
    <t>Porous Asphalt</t>
  </si>
  <si>
    <t>Roof Managed by Rain Barrels</t>
  </si>
  <si>
    <t>Point Green Infrastructure Practice</t>
  </si>
  <si>
    <t>Design Field 1: Water abstracted by tree canopy (gallons/tree)</t>
  </si>
  <si>
    <t>Design Field 2: Total cost ($/tree)</t>
  </si>
  <si>
    <t>Design Field 3: Annual maintenance cost ($/tree/year)</t>
  </si>
  <si>
    <t>Stormwater Trees</t>
  </si>
  <si>
    <t>Runoff from Site 
(gallons/SF)</t>
  </si>
  <si>
    <t>Negative values for Design Field 1 indicate that all the rain is captured. Therefore, the Design Field 1 is equal to the total rainfall that falls on the practice area or:</t>
  </si>
  <si>
    <t>* This value can be determined for a site using iTree Canopy (https://canopy.itreetools.org/). Upload a shapefile or draw the boundary of the site and then use the program to classify the land cover.</t>
  </si>
  <si>
    <t>** Design Field 1 for bioswale, constructed wetland, native landscaping, rain gardens and stormwater trees was averaged from multiple sources; Design Field 1 for all other practices were calculated using the curve number (CN) runoff method and averaged CN from multiple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</si>
</sst>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2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5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C7" sqref="C7"/>
    </sheetView>
  </sheetViews>
  <sheetFormatPr baseColWidth="10" defaultColWidth="8.83203125" defaultRowHeight="15" x14ac:dyDescent="0.2"/>
  <cols>
    <col min="1" max="1" width="17.1640625" customWidth="1"/>
    <col min="2" max="3" width="19.5" customWidth="1"/>
    <col min="4" max="4" width="21.1640625" customWidth="1"/>
    <col min="5" max="5" width="15.5" customWidth="1"/>
    <col min="6" max="6" width="16" customWidth="1"/>
    <col min="7" max="7" width="14.83203125" customWidth="1"/>
  </cols>
  <sheetData>
    <row r="1" spans="1:7" ht="19" x14ac:dyDescent="0.25">
      <c r="A1" s="18" t="s">
        <v>0</v>
      </c>
      <c r="B1" s="18"/>
      <c r="C1" s="18"/>
      <c r="D1" s="17" t="s">
        <v>1</v>
      </c>
      <c r="E1" s="17"/>
      <c r="F1" s="17"/>
      <c r="G1" s="17"/>
    </row>
    <row r="2" spans="1:7" ht="60.75" customHeight="1" x14ac:dyDescent="0.2">
      <c r="A2" s="2" t="s">
        <v>2</v>
      </c>
      <c r="B2" s="5" t="s">
        <v>3</v>
      </c>
      <c r="C2" s="5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30" customHeight="1" x14ac:dyDescent="0.2">
      <c r="A3" s="4" t="s">
        <v>9</v>
      </c>
      <c r="B3" s="6" t="s">
        <v>9</v>
      </c>
      <c r="C3" s="15" t="s">
        <v>9</v>
      </c>
      <c r="D3" s="7" t="s">
        <v>10</v>
      </c>
      <c r="E3" s="3">
        <f>7.48</f>
        <v>7.48</v>
      </c>
      <c r="F3" s="1">
        <v>15.98</v>
      </c>
      <c r="G3" s="1">
        <v>0.31</v>
      </c>
    </row>
    <row r="4" spans="1:7" ht="30" customHeight="1" x14ac:dyDescent="0.2">
      <c r="B4" s="9" t="s">
        <v>11</v>
      </c>
      <c r="C4" s="11" t="s">
        <v>12</v>
      </c>
      <c r="D4" s="7" t="s">
        <v>13</v>
      </c>
      <c r="E4" s="3">
        <f>14.36</f>
        <v>14.36</v>
      </c>
      <c r="F4" s="1">
        <v>1.97</v>
      </c>
      <c r="G4" s="1">
        <v>0.04</v>
      </c>
    </row>
    <row r="5" spans="1:7" ht="30" customHeight="1" x14ac:dyDescent="0.2">
      <c r="B5" s="10" t="e">
        <f>((((A3-(0.2*0.2041))^2/(A3+(0.8*0.2041)))/12)*B3)*7.48052</f>
        <v>#VALUE!</v>
      </c>
      <c r="C5" s="8" t="e">
        <f>((((A3-(0.2*0.2041))^2/(A3+(0.8*0.2041)))/12)*C3)*7.48052</f>
        <v>#VALUE!</v>
      </c>
      <c r="D5" s="7" t="s">
        <v>14</v>
      </c>
      <c r="E5" s="3">
        <f>1.5</f>
        <v>1.5</v>
      </c>
      <c r="F5" s="1">
        <v>0.1</v>
      </c>
      <c r="G5" s="1">
        <v>0.05</v>
      </c>
    </row>
    <row r="6" spans="1:7" ht="30" customHeight="1" x14ac:dyDescent="0.2">
      <c r="D6" s="7" t="s">
        <v>15</v>
      </c>
      <c r="E6" s="3">
        <f>5.37</f>
        <v>5.37</v>
      </c>
      <c r="F6" s="1">
        <v>13.02</v>
      </c>
      <c r="G6" s="1">
        <v>0.59</v>
      </c>
    </row>
    <row r="7" spans="1:7" ht="30" customHeight="1" x14ac:dyDescent="0.2">
      <c r="D7" s="7" t="s">
        <v>16</v>
      </c>
      <c r="E7" s="3" t="e">
        <f>(((A3-(0.2*0.2041))^2/(A3+(0.8*0.2041))/12)*7.48-((((A3-(0.2*((1000/91.2)-10)))^2)/(A3+(0.8*((1000/91.2)-10))))/12)*7.48)</f>
        <v>#VALUE!</v>
      </c>
      <c r="F7" s="1">
        <v>17.690000000000001</v>
      </c>
      <c r="G7" s="1">
        <v>0.75</v>
      </c>
    </row>
    <row r="8" spans="1:7" ht="30" customHeight="1" x14ac:dyDescent="0.2">
      <c r="D8" s="7" t="s">
        <v>17</v>
      </c>
      <c r="E8" s="3" t="e">
        <f>(((A3-(0.2*0.2041))^2/(A3+(0.8*0.2041))/12)*7.48-((((A3-(0.2*((1000/81.8)-10)))^2)/(A3+(0.8*((1000/81.8)-10))))/12)*7.48)</f>
        <v>#VALUE!</v>
      </c>
      <c r="F8" s="1">
        <v>40.08</v>
      </c>
      <c r="G8" s="1">
        <v>0.75</v>
      </c>
    </row>
    <row r="9" spans="1:7" ht="30" customHeight="1" x14ac:dyDescent="0.2">
      <c r="D9" s="7" t="s">
        <v>18</v>
      </c>
      <c r="E9" s="3" t="e">
        <f>(((A3-(0.2*0.2041))^2/(A3+(0.8*0.2041))/12)*7.48-((((A3-(0.2*((1000/57.1)-10)))^2)/(A3+(0.8*((1000/57.1)-10))))/12)*7.48)</f>
        <v>#VALUE!</v>
      </c>
      <c r="F9" s="1">
        <v>9.0500000000000007</v>
      </c>
      <c r="G9" s="1">
        <v>0.14000000000000001</v>
      </c>
    </row>
    <row r="10" spans="1:7" ht="30" customHeight="1" x14ac:dyDescent="0.2">
      <c r="D10" s="7" t="s">
        <v>19</v>
      </c>
      <c r="E10" s="3" t="e">
        <f>(((A3-(0.2*0.2041))^2/(A3+(0.8*0.2041))/12)*7.48-((((A3-(0.2*((1000/72)-10)))^2)/(A3+(0.8*((1000/72)-10))))/12)*7.48)</f>
        <v>#VALUE!</v>
      </c>
      <c r="F10" s="1">
        <v>7.72</v>
      </c>
      <c r="G10" s="1">
        <v>0.14000000000000001</v>
      </c>
    </row>
    <row r="11" spans="1:7" ht="30" customHeight="1" x14ac:dyDescent="0.2">
      <c r="D11" s="7" t="s">
        <v>20</v>
      </c>
      <c r="E11" s="3" t="e">
        <f>(((A3-(0.2*0.2041))^2/(A3+(0.8*0.2041))/12)*7.48-((((A3-(0.2*((1000/69.5)-10)))^2)/(A3+(0.8*((1000/69.5)-10))))/12)*7.48)</f>
        <v>#VALUE!</v>
      </c>
      <c r="F11" s="1">
        <v>5.32</v>
      </c>
      <c r="G11" s="1">
        <v>0.14000000000000001</v>
      </c>
    </row>
    <row r="12" spans="1:7" ht="30" customHeight="1" x14ac:dyDescent="0.2">
      <c r="D12" s="7" t="s">
        <v>21</v>
      </c>
      <c r="E12" s="12" t="e">
        <f>(((A3-(0.2*0.2041))^2/(A3+(0.8*0.2041))/12)*7.48-((((A3-(0.2*((1000/98)-10)))^2)/(A3+(0.8*((1000/98)-10))))/12)*7.48)</f>
        <v>#VALUE!</v>
      </c>
      <c r="F12" s="1">
        <v>0.34</v>
      </c>
      <c r="G12" s="1">
        <v>0</v>
      </c>
    </row>
    <row r="13" spans="1:7" ht="73.5" customHeight="1" x14ac:dyDescent="0.2"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32.25" customHeight="1" x14ac:dyDescent="0.2">
      <c r="D14" s="7" t="s">
        <v>26</v>
      </c>
      <c r="E14" s="1">
        <f>50</f>
        <v>50</v>
      </c>
      <c r="F14" s="1">
        <v>269</v>
      </c>
      <c r="G14" s="1">
        <v>36</v>
      </c>
    </row>
    <row r="16" spans="1:7" ht="47.25" customHeight="1" x14ac:dyDescent="0.2">
      <c r="A16" s="13"/>
      <c r="B16" s="13"/>
      <c r="C16" s="13"/>
      <c r="D16" s="2" t="s">
        <v>27</v>
      </c>
    </row>
    <row r="17" spans="1:7" ht="47.25" customHeight="1" x14ac:dyDescent="0.2">
      <c r="A17" s="19" t="s">
        <v>28</v>
      </c>
      <c r="B17" s="20"/>
      <c r="C17" s="21"/>
      <c r="D17" s="14" t="e">
        <f>((A3-(0.2*0.2041))^2/(A3+(0.8*0.2041))/12)*7.48</f>
        <v>#VALUE!</v>
      </c>
    </row>
    <row r="19" spans="1:7" ht="30" customHeight="1" x14ac:dyDescent="0.2">
      <c r="A19" s="16" t="s">
        <v>29</v>
      </c>
      <c r="B19" s="16"/>
      <c r="C19" s="16"/>
      <c r="D19" s="16"/>
      <c r="E19" s="16"/>
      <c r="F19" s="16"/>
      <c r="G19" s="16"/>
    </row>
    <row r="20" spans="1:7" ht="48.75" customHeight="1" x14ac:dyDescent="0.2">
      <c r="A20" s="16" t="s">
        <v>30</v>
      </c>
      <c r="B20" s="16"/>
      <c r="C20" s="16"/>
      <c r="D20" s="16"/>
      <c r="E20" s="16"/>
      <c r="F20" s="16"/>
      <c r="G20" s="16"/>
    </row>
  </sheetData>
  <mergeCells count="5">
    <mergeCell ref="A20:G20"/>
    <mergeCell ref="D1:G1"/>
    <mergeCell ref="A19:G19"/>
    <mergeCell ref="A1:C1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 Design Fields+Capture Goal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Isabel Gunderson</cp:lastModifiedBy>
  <cp:revision/>
  <dcterms:created xsi:type="dcterms:W3CDTF">2021-10-29T17:11:44Z</dcterms:created>
  <dcterms:modified xsi:type="dcterms:W3CDTF">2021-11-12T16:03:51Z</dcterms:modified>
  <cp:category/>
  <cp:contentStatus/>
</cp:coreProperties>
</file>